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Kitassmat" sheetId="1" r:id="rId1"/>
  </sheets>
  <definedNames>
    <definedName name="_xlnm.Print_Area" localSheetId="0">'Kitassmat'!$B$1:$M$48</definedName>
  </definedNames>
  <calcPr fullCalcOnLoad="1"/>
</workbook>
</file>

<file path=xl/comments1.xml><?xml version="1.0" encoding="utf-8"?>
<comments xmlns="http://schemas.openxmlformats.org/spreadsheetml/2006/main">
  <authors>
    <author>lui</author>
  </authors>
  <commentList>
    <comment ref="I4" authorId="0">
      <text>
        <r>
          <rPr>
            <b/>
            <sz val="8"/>
            <rFont val="Tahoma"/>
            <family val="2"/>
          </rPr>
          <t>CGI: il est admis le taux horaire de juillet pour toute l'année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(Imposable+Indemnites)-(3SmicXNbJours)</t>
        </r>
      </text>
    </comment>
  </commentList>
</comments>
</file>

<file path=xl/sharedStrings.xml><?xml version="1.0" encoding="utf-8"?>
<sst xmlns="http://schemas.openxmlformats.org/spreadsheetml/2006/main" count="60" uniqueCount="57">
  <si>
    <t>Identification</t>
  </si>
  <si>
    <t>(Période)</t>
  </si>
  <si>
    <t>Revenus</t>
  </si>
  <si>
    <t>Imposable</t>
  </si>
  <si>
    <t>Sommes perçues</t>
  </si>
  <si>
    <r>
      <t>A déclarer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(Art,80sexies CGI)</t>
    </r>
  </si>
  <si>
    <t>Indemnités</t>
  </si>
  <si>
    <t>Volume de garde</t>
  </si>
  <si>
    <t>SMIC</t>
  </si>
  <si>
    <t>Déduction</t>
  </si>
  <si>
    <t>Paramètres réglementaires</t>
  </si>
  <si>
    <t>Cumul en Euros</t>
  </si>
  <si>
    <t>Jours pleins (jours déclarés PAJE)</t>
  </si>
  <si>
    <t>Saisir vos chiffres dans la zone verte</t>
  </si>
  <si>
    <t>Le cumul à déclarer aux impots est dans la case rouge</t>
  </si>
  <si>
    <t>Exemple : Salaire brut 750,00     indemnites 55,00 et jours : 18</t>
  </si>
  <si>
    <t>donne un résultat négatif !</t>
  </si>
  <si>
    <t xml:space="preserve">Remarque: La somme à déclarer ne peut pas être négative, donc affichage de 0,00 si le calcul par ligne </t>
  </si>
  <si>
    <t>Ne pas toucher aux autres colonnes !</t>
  </si>
  <si>
    <t>Repas fournis par l'assmat, ils sont déclarés normalement, soit seuls, soit englobés dans le forfait jour (entretien + nourriture) et reportés dans la colonne indemnités.</t>
  </si>
  <si>
    <t>- Colonne Jours pleins: je reporte les jours d'accueil PAJE tels qu'ils figurent sur le contrat. (ou la feuille PAJE)</t>
  </si>
  <si>
    <t>Concrètement: par exemple : 750,00E       75,00E    18j</t>
  </si>
  <si>
    <t>Explications supplémentaires:</t>
  </si>
  <si>
    <t>Comment remplir la feuille EXCEL:</t>
  </si>
  <si>
    <t>Exemple:Repas fournis par assmat:</t>
  </si>
  <si>
    <r>
      <t>Exemple:Repas</t>
    </r>
    <r>
      <rPr>
        <b/>
        <i/>
        <sz val="10"/>
        <color indexed="57"/>
        <rFont val="Verdana"/>
        <family val="2"/>
      </rPr>
      <t xml:space="preserve"> fournis par les parents:</t>
    </r>
  </si>
  <si>
    <r>
      <t xml:space="preserve">Dans cette feuille, pour chaque enfant et pour chaque mois, on rentre donc sur chaque ligne: </t>
    </r>
    <r>
      <rPr>
        <b/>
        <sz val="10"/>
        <rFont val="Verdana"/>
        <family val="2"/>
      </rPr>
      <t>Le salaire brut</t>
    </r>
    <r>
      <rPr>
        <sz val="10"/>
        <rFont val="Verdana"/>
        <family val="2"/>
      </rPr>
      <t xml:space="preserve"> tel qu'il apparait sur la feuille de paye, les </t>
    </r>
    <r>
      <rPr>
        <b/>
        <sz val="10"/>
        <rFont val="Verdana"/>
        <family val="2"/>
      </rPr>
      <t>indemnites</t>
    </r>
  </si>
  <si>
    <r>
      <t>qui devraient elles aussi apparaitre sur la feuille de paye et les</t>
    </r>
    <r>
      <rPr>
        <b/>
        <sz val="10"/>
        <rFont val="Verdana"/>
        <family val="2"/>
      </rPr>
      <t xml:space="preserve"> jours PAJE</t>
    </r>
    <r>
      <rPr>
        <sz val="10"/>
        <rFont val="Verdana"/>
        <family val="2"/>
      </rPr>
      <t xml:space="preserve"> déclarés dans le contrat.</t>
    </r>
  </si>
  <si>
    <t>La feuille calcule le net et re-introduit la CSG-CRDS</t>
  </si>
  <si>
    <t>Cas particulier pour les repas fournis par les parents:</t>
  </si>
  <si>
    <t>Le chiffre de la PAGE par enfant :</t>
  </si>
  <si>
    <t xml:space="preserve">Cotisations taux 1 </t>
  </si>
  <si>
    <t>Cotisations taux 0,9825</t>
  </si>
  <si>
    <t>RDS/CSG taux 0,9825</t>
  </si>
  <si>
    <t>Taux CSG/CRDS</t>
  </si>
  <si>
    <t>Remarque2: Ce tableau ne fonctionne pas pour les heures isolées</t>
  </si>
  <si>
    <t>Salaires (Brut)</t>
  </si>
  <si>
    <t>Salaire net</t>
  </si>
  <si>
    <t>Cotisations</t>
  </si>
  <si>
    <t>CUMUL</t>
  </si>
  <si>
    <t>enfants</t>
  </si>
  <si>
    <t>Prénom des</t>
  </si>
  <si>
    <t>Enfant1:</t>
  </si>
  <si>
    <t>Enfant2:</t>
  </si>
  <si>
    <t>Enfant3:</t>
  </si>
  <si>
    <t>Enfant4:</t>
  </si>
  <si>
    <t>Saisir le prénom des enfants dans les cases vertes</t>
  </si>
  <si>
    <t>qui suivent le libellé: enfant1, enfant2, …</t>
  </si>
  <si>
    <r>
      <rPr>
        <u val="single"/>
        <sz val="10"/>
        <rFont val="Verdana"/>
        <family val="2"/>
      </rPr>
      <t>Repas fournis par parents</t>
    </r>
    <r>
      <rPr>
        <sz val="10"/>
        <rFont val="Verdana"/>
        <family val="2"/>
      </rPr>
      <t>: dans la colonne "indemnités" mettre la somme de votre indemnité d'entretien, telle qu'elle figure sur le contrat + 4,70euros par jour (base forfaitaire) pour le repas.</t>
    </r>
  </si>
  <si>
    <t>Si je prends 3E indemnités/jour, je fait: 3 + 4,70 = 7,70  et donc 7,70 X 18j = 138,60 Euros.</t>
  </si>
  <si>
    <t>Concrètement: par exemple : 750,00E       138,60E    18j</t>
  </si>
  <si>
    <t>La base forfaitaire est établie à la date du 1er Janvier 2017, vous pouvez aussi convenir d'un montant avec les parents fournissant les repas.</t>
  </si>
  <si>
    <t xml:space="preserve">Ligne janvier 2020 enfant1: </t>
  </si>
  <si>
    <t>- colonne salaire brut: je reporte le salaire brut tel qu'il figure sur la feuille de paye  de janvier 2020.</t>
  </si>
  <si>
    <t>- colonne Indemnités: Je reporte la somme des indemnites telle qu'elle figure  sur la feuille de paye de janvier 2020 en ajoutant forfaitairement 4.70 Euros / jour.(valeur 2017)</t>
  </si>
  <si>
    <t>- colonne salaire brut: je reporte le salaire brut tel qu'il figure sur la feuille de paye de janvier 2020.</t>
  </si>
  <si>
    <t>- colonne Indemnités: Je reporte la somme des indemnites telle qu'elle figure  sur la feuille de paye de janvier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</si>
</sst>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6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Verdana"/>
      <family val="2"/>
    </font>
    <font>
      <b/>
      <i/>
      <sz val="10"/>
      <color indexed="57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i/>
      <sz val="14"/>
      <name val="Verdana"/>
      <family val="2"/>
    </font>
    <font>
      <i/>
      <sz val="12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3"/>
      <name val="Verdana"/>
      <family val="2"/>
    </font>
    <font>
      <b/>
      <sz val="10"/>
      <color indexed="17"/>
      <name val="Verdana"/>
      <family val="2"/>
    </font>
    <font>
      <b/>
      <sz val="10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FF00"/>
      <name val="Verdana"/>
      <family val="2"/>
    </font>
    <font>
      <b/>
      <sz val="10"/>
      <color theme="6" tint="-0.4999699890613556"/>
      <name val="Verdana"/>
      <family val="2"/>
    </font>
    <font>
      <b/>
      <sz val="10"/>
      <color theme="5" tint="-0.24997000396251678"/>
      <name val="Verdan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4BB7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/>
    </xf>
    <xf numFmtId="10" fontId="1" fillId="0" borderId="15" xfId="0" applyNumberFormat="1" applyFont="1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10" fontId="1" fillId="0" borderId="17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10" fontId="1" fillId="0" borderId="19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/>
    </xf>
    <xf numFmtId="2" fontId="1" fillId="16" borderId="17" xfId="0" applyNumberFormat="1" applyFont="1" applyFill="1" applyBorder="1" applyAlignment="1">
      <alignment/>
    </xf>
    <xf numFmtId="2" fontId="1" fillId="16" borderId="15" xfId="0" applyNumberFormat="1" applyFont="1" applyFill="1" applyBorder="1" applyAlignment="1">
      <alignment/>
    </xf>
    <xf numFmtId="2" fontId="1" fillId="16" borderId="19" xfId="0" applyNumberFormat="1" applyFont="1" applyFill="1" applyBorder="1" applyAlignment="1">
      <alignment/>
    </xf>
    <xf numFmtId="2" fontId="52" fillId="33" borderId="21" xfId="0" applyNumberFormat="1" applyFont="1" applyFill="1" applyBorder="1" applyAlignment="1">
      <alignment vertical="center"/>
    </xf>
    <xf numFmtId="0" fontId="1" fillId="16" borderId="0" xfId="0" applyFont="1" applyFill="1" applyAlignment="1">
      <alignment/>
    </xf>
    <xf numFmtId="0" fontId="5" fillId="13" borderId="0" xfId="0" applyFont="1" applyFill="1" applyAlignment="1">
      <alignment/>
    </xf>
    <xf numFmtId="2" fontId="5" fillId="1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 quotePrefix="1">
      <alignment/>
    </xf>
    <xf numFmtId="0" fontId="54" fillId="0" borderId="0" xfId="0" applyFont="1" applyAlignment="1" quotePrefix="1">
      <alignment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2" fontId="1" fillId="0" borderId="25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16" borderId="23" xfId="0" applyNumberFormat="1" applyFont="1" applyFill="1" applyBorder="1" applyAlignment="1">
      <alignment/>
    </xf>
    <xf numFmtId="2" fontId="1" fillId="16" borderId="13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2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10" fontId="1" fillId="0" borderId="0" xfId="0" applyNumberFormat="1" applyFont="1" applyAlignment="1">
      <alignment/>
    </xf>
    <xf numFmtId="0" fontId="1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35" borderId="0" xfId="0" applyFont="1" applyFill="1" applyAlignment="1">
      <alignment horizontal="right"/>
    </xf>
    <xf numFmtId="2" fontId="1" fillId="0" borderId="28" xfId="0" applyNumberFormat="1" applyFont="1" applyFill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vertical="center"/>
    </xf>
    <xf numFmtId="2" fontId="1" fillId="34" borderId="14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34" borderId="33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10" fontId="1" fillId="0" borderId="28" xfId="0" applyNumberFormat="1" applyFont="1" applyFill="1" applyBorder="1" applyAlignment="1">
      <alignment/>
    </xf>
    <xf numFmtId="10" fontId="1" fillId="0" borderId="3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10" fontId="1" fillId="10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36" xfId="0" applyFont="1" applyFill="1" applyBorder="1" applyAlignment="1" quotePrefix="1">
      <alignment/>
    </xf>
    <xf numFmtId="0" fontId="4" fillId="0" borderId="37" xfId="0" applyFont="1" applyFill="1" applyBorder="1" applyAlignment="1" quotePrefix="1">
      <alignment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2" fontId="52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" fillId="7" borderId="25" xfId="0" applyFont="1" applyFill="1" applyBorder="1" applyAlignment="1">
      <alignment horizontal="center"/>
    </xf>
    <xf numFmtId="0" fontId="5" fillId="19" borderId="0" xfId="0" applyFont="1" applyFill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10" fontId="2" fillId="36" borderId="0" xfId="0" applyNumberFormat="1" applyFont="1" applyFill="1" applyAlignment="1">
      <alignment/>
    </xf>
    <xf numFmtId="0" fontId="1" fillId="36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4"/>
  <sheetViews>
    <sheetView tabSelected="1" zoomScalePageLayoutView="0" workbookViewId="0" topLeftCell="B1">
      <selection activeCell="M60" sqref="M60"/>
    </sheetView>
  </sheetViews>
  <sheetFormatPr defaultColWidth="11.421875" defaultRowHeight="12.75"/>
  <cols>
    <col min="1" max="1" width="1.7109375" style="1" customWidth="1"/>
    <col min="2" max="2" width="24.28125" style="1" bestFit="1" customWidth="1"/>
    <col min="3" max="3" width="13.7109375" style="1" customWidth="1"/>
    <col min="4" max="4" width="11.8515625" style="1" bestFit="1" customWidth="1"/>
    <col min="5" max="5" width="13.8515625" style="1" bestFit="1" customWidth="1"/>
    <col min="6" max="6" width="11.28125" style="1" bestFit="1" customWidth="1"/>
    <col min="7" max="7" width="10.421875" style="1" customWidth="1"/>
    <col min="8" max="8" width="9.28125" style="1" customWidth="1"/>
    <col min="9" max="9" width="6.421875" style="9" customWidth="1"/>
    <col min="10" max="10" width="10.421875" style="1" bestFit="1" customWidth="1"/>
    <col min="11" max="11" width="13.00390625" style="1" customWidth="1"/>
    <col min="12" max="12" width="11.421875" style="1" customWidth="1"/>
    <col min="13" max="13" width="10.28125" style="1" customWidth="1"/>
    <col min="14" max="15" width="11.421875" style="1" customWidth="1"/>
    <col min="16" max="16" width="14.140625" style="1" customWidth="1"/>
    <col min="17" max="16384" width="11.421875" style="1" customWidth="1"/>
  </cols>
  <sheetData>
    <row r="1" spans="2:14" ht="25.5" thickBot="1">
      <c r="B1" s="64" t="s">
        <v>39</v>
      </c>
      <c r="C1" s="65">
        <v>2020</v>
      </c>
      <c r="E1" s="49"/>
      <c r="F1" s="80" t="s">
        <v>34</v>
      </c>
      <c r="G1" s="80"/>
      <c r="H1" s="48">
        <v>0.9825</v>
      </c>
      <c r="I1" s="50" t="s">
        <v>8</v>
      </c>
      <c r="J1" s="47">
        <v>10.15</v>
      </c>
      <c r="K1" s="63" t="s">
        <v>38</v>
      </c>
      <c r="L1" s="62">
        <v>0.097</v>
      </c>
      <c r="M1" s="62">
        <v>0.1246</v>
      </c>
      <c r="N1" s="46">
        <v>0.1235</v>
      </c>
    </row>
    <row r="2" spans="2:13" ht="18.75" thickBot="1">
      <c r="B2" s="70" t="s">
        <v>41</v>
      </c>
      <c r="C2" s="71" t="s">
        <v>40</v>
      </c>
      <c r="D2" s="72" t="s">
        <v>42</v>
      </c>
      <c r="E2" s="86"/>
      <c r="F2" s="72" t="s">
        <v>43</v>
      </c>
      <c r="G2" s="87"/>
      <c r="H2" s="67"/>
      <c r="I2" s="68"/>
      <c r="J2" s="72" t="s">
        <v>44</v>
      </c>
      <c r="K2" s="88"/>
      <c r="L2" s="72" t="s">
        <v>45</v>
      </c>
      <c r="M2" s="89"/>
    </row>
    <row r="3" spans="2:13" ht="12.75">
      <c r="B3" s="2" t="s">
        <v>0</v>
      </c>
      <c r="C3" s="82" t="s">
        <v>2</v>
      </c>
      <c r="D3" s="83"/>
      <c r="E3" s="82" t="s">
        <v>4</v>
      </c>
      <c r="F3" s="82"/>
      <c r="G3" s="82" t="s">
        <v>7</v>
      </c>
      <c r="H3" s="82"/>
      <c r="I3" s="82" t="s">
        <v>10</v>
      </c>
      <c r="J3" s="82"/>
      <c r="K3" s="82"/>
      <c r="L3" s="82"/>
      <c r="M3" s="84"/>
    </row>
    <row r="4" spans="2:13" ht="64.5" thickBot="1">
      <c r="B4" s="3" t="s">
        <v>1</v>
      </c>
      <c r="C4" s="32" t="s">
        <v>5</v>
      </c>
      <c r="D4" s="33" t="s">
        <v>3</v>
      </c>
      <c r="E4" s="52" t="s">
        <v>36</v>
      </c>
      <c r="F4" s="4" t="s">
        <v>6</v>
      </c>
      <c r="G4" s="6" t="s">
        <v>12</v>
      </c>
      <c r="H4" s="6" t="s">
        <v>37</v>
      </c>
      <c r="I4" s="10" t="s">
        <v>8</v>
      </c>
      <c r="J4" s="5" t="s">
        <v>9</v>
      </c>
      <c r="K4" s="44" t="s">
        <v>32</v>
      </c>
      <c r="L4" s="43" t="s">
        <v>31</v>
      </c>
      <c r="M4" s="45" t="s">
        <v>33</v>
      </c>
    </row>
    <row r="5" spans="2:14" ht="12.75">
      <c r="B5" s="66" t="str">
        <f>"Janvier "&amp;$C$1&amp;" "&amp;$E$2</f>
        <v>Janvier 2020 </v>
      </c>
      <c r="C5" s="14">
        <f>IF(((D5+F5)-(I5*J5*G5)&gt;0),((D5+F5)-(I5*J5*G5)),0)</f>
        <v>0</v>
      </c>
      <c r="D5" s="14">
        <f>E5-(E5*1*L5)-(E5*$H$1*K5)+(E5*$H$1*M5)</f>
        <v>0</v>
      </c>
      <c r="E5" s="20"/>
      <c r="F5" s="20"/>
      <c r="G5" s="20"/>
      <c r="H5" s="14">
        <f>E5-(E5*K5*$H$1)-(E5*L5*1)</f>
        <v>0</v>
      </c>
      <c r="I5" s="14">
        <f aca="true" t="shared" si="0" ref="I5:I16">$J$1</f>
        <v>10.15</v>
      </c>
      <c r="J5" s="14">
        <v>3</v>
      </c>
      <c r="K5" s="15">
        <f>$L$1</f>
        <v>0.097</v>
      </c>
      <c r="L5" s="15">
        <f>$M$1</f>
        <v>0.1246</v>
      </c>
      <c r="M5" s="16">
        <v>0.029</v>
      </c>
      <c r="N5" s="46"/>
    </row>
    <row r="6" spans="2:14" ht="12.75">
      <c r="B6" s="73" t="str">
        <f>"Février "&amp;$C$1&amp;" "&amp;$E$2</f>
        <v>Février 2020 </v>
      </c>
      <c r="C6" s="11">
        <f aca="true" t="shared" si="1" ref="C6:C55">IF(((D6+F6)-(I6*J6*G6)&gt;0),((D6+F6)-(I6*J6*G6)),0)</f>
        <v>0</v>
      </c>
      <c r="D6" s="11">
        <f aca="true" t="shared" si="2" ref="D6:D55">E6-(E6*1*L6)-(E6*$H$1*K6)+(E6*$H$1*M6)</f>
        <v>0</v>
      </c>
      <c r="E6" s="21"/>
      <c r="F6" s="21"/>
      <c r="G6" s="21"/>
      <c r="H6" s="11">
        <f aca="true" t="shared" si="3" ref="H6:H55">E6-(E6*K6*$H$1)-(E6*L6*1)</f>
        <v>0</v>
      </c>
      <c r="I6" s="11">
        <f t="shared" si="0"/>
        <v>10.15</v>
      </c>
      <c r="J6" s="11">
        <v>3</v>
      </c>
      <c r="K6" s="12">
        <f aca="true" t="shared" si="4" ref="K6:K55">$L$1</f>
        <v>0.097</v>
      </c>
      <c r="L6" s="12">
        <f>$M$1</f>
        <v>0.1246</v>
      </c>
      <c r="M6" s="13">
        <v>0.029</v>
      </c>
      <c r="N6" s="46"/>
    </row>
    <row r="7" spans="2:13" ht="12.75">
      <c r="B7" s="73" t="str">
        <f>"Mars "&amp;$C$1&amp;" "&amp;$E$2</f>
        <v>Mars 2020 </v>
      </c>
      <c r="C7" s="11">
        <f t="shared" si="1"/>
        <v>0</v>
      </c>
      <c r="D7" s="11">
        <f t="shared" si="2"/>
        <v>0</v>
      </c>
      <c r="E7" s="21"/>
      <c r="F7" s="21"/>
      <c r="G7" s="21"/>
      <c r="H7" s="11">
        <f t="shared" si="3"/>
        <v>0</v>
      </c>
      <c r="I7" s="11">
        <f t="shared" si="0"/>
        <v>10.15</v>
      </c>
      <c r="J7" s="11">
        <v>3</v>
      </c>
      <c r="K7" s="12">
        <f t="shared" si="4"/>
        <v>0.097</v>
      </c>
      <c r="L7" s="12">
        <f aca="true" t="shared" si="5" ref="L7:L55">$M$1</f>
        <v>0.1246</v>
      </c>
      <c r="M7" s="13">
        <v>0.029</v>
      </c>
    </row>
    <row r="8" spans="2:14" ht="12.75">
      <c r="B8" s="73" t="str">
        <f>"Avril "&amp;$C$1&amp;" "&amp;$E$2</f>
        <v>Avril 2020 </v>
      </c>
      <c r="C8" s="11">
        <f t="shared" si="1"/>
        <v>0</v>
      </c>
      <c r="D8" s="11">
        <f t="shared" si="2"/>
        <v>0</v>
      </c>
      <c r="E8" s="21"/>
      <c r="F8" s="21"/>
      <c r="G8" s="21"/>
      <c r="H8" s="11">
        <f t="shared" si="3"/>
        <v>0</v>
      </c>
      <c r="I8" s="11">
        <f t="shared" si="0"/>
        <v>10.15</v>
      </c>
      <c r="J8" s="11">
        <v>3</v>
      </c>
      <c r="K8" s="12">
        <f t="shared" si="4"/>
        <v>0.097</v>
      </c>
      <c r="L8" s="12">
        <f t="shared" si="5"/>
        <v>0.1246</v>
      </c>
      <c r="M8" s="13">
        <v>0.029</v>
      </c>
      <c r="N8" s="46"/>
    </row>
    <row r="9" spans="2:13" ht="12.75">
      <c r="B9" s="73" t="str">
        <f>"Mai "&amp;$C$1&amp;" "&amp;$E$2</f>
        <v>Mai 2020 </v>
      </c>
      <c r="C9" s="11">
        <f t="shared" si="1"/>
        <v>0</v>
      </c>
      <c r="D9" s="11">
        <f t="shared" si="2"/>
        <v>0</v>
      </c>
      <c r="E9" s="21"/>
      <c r="F9" s="21"/>
      <c r="G9" s="21"/>
      <c r="H9" s="11">
        <f t="shared" si="3"/>
        <v>0</v>
      </c>
      <c r="I9" s="11">
        <f t="shared" si="0"/>
        <v>10.15</v>
      </c>
      <c r="J9" s="11">
        <v>3</v>
      </c>
      <c r="K9" s="12">
        <f t="shared" si="4"/>
        <v>0.097</v>
      </c>
      <c r="L9" s="12">
        <f t="shared" si="5"/>
        <v>0.1246</v>
      </c>
      <c r="M9" s="13">
        <v>0.029</v>
      </c>
    </row>
    <row r="10" spans="2:13" ht="12.75">
      <c r="B10" s="73" t="str">
        <f>"Juin "&amp;$C$1&amp;" "&amp;$E$2</f>
        <v>Juin 2020 </v>
      </c>
      <c r="C10" s="11">
        <f t="shared" si="1"/>
        <v>0</v>
      </c>
      <c r="D10" s="11">
        <f t="shared" si="2"/>
        <v>0</v>
      </c>
      <c r="E10" s="21"/>
      <c r="F10" s="21"/>
      <c r="G10" s="21"/>
      <c r="H10" s="11">
        <f t="shared" si="3"/>
        <v>0</v>
      </c>
      <c r="I10" s="11">
        <f t="shared" si="0"/>
        <v>10.15</v>
      </c>
      <c r="J10" s="11">
        <v>3</v>
      </c>
      <c r="K10" s="12">
        <f t="shared" si="4"/>
        <v>0.097</v>
      </c>
      <c r="L10" s="12">
        <f t="shared" si="5"/>
        <v>0.1246</v>
      </c>
      <c r="M10" s="13">
        <v>0.029</v>
      </c>
    </row>
    <row r="11" spans="2:13" ht="12.75">
      <c r="B11" s="73" t="str">
        <f>"Juillet "&amp;$C$1&amp;" "&amp;$E$2</f>
        <v>Juillet 2020 </v>
      </c>
      <c r="C11" s="11">
        <f t="shared" si="1"/>
        <v>0</v>
      </c>
      <c r="D11" s="11">
        <f t="shared" si="2"/>
        <v>0</v>
      </c>
      <c r="E11" s="21"/>
      <c r="F11" s="21"/>
      <c r="G11" s="21"/>
      <c r="H11" s="11">
        <f t="shared" si="3"/>
        <v>0</v>
      </c>
      <c r="I11" s="11">
        <f t="shared" si="0"/>
        <v>10.15</v>
      </c>
      <c r="J11" s="11">
        <v>3</v>
      </c>
      <c r="K11" s="12">
        <f t="shared" si="4"/>
        <v>0.097</v>
      </c>
      <c r="L11" s="12">
        <f t="shared" si="5"/>
        <v>0.1246</v>
      </c>
      <c r="M11" s="13">
        <v>0.029</v>
      </c>
    </row>
    <row r="12" spans="2:13" ht="12.75">
      <c r="B12" s="73" t="str">
        <f>"Aout "&amp;$C$1&amp;" "&amp;$E$2</f>
        <v>Aout 2020 </v>
      </c>
      <c r="C12" s="11">
        <f t="shared" si="1"/>
        <v>0</v>
      </c>
      <c r="D12" s="11">
        <f t="shared" si="2"/>
        <v>0</v>
      </c>
      <c r="E12" s="21"/>
      <c r="F12" s="21"/>
      <c r="G12" s="21"/>
      <c r="H12" s="11">
        <f t="shared" si="3"/>
        <v>0</v>
      </c>
      <c r="I12" s="11">
        <f t="shared" si="0"/>
        <v>10.15</v>
      </c>
      <c r="J12" s="11">
        <v>3</v>
      </c>
      <c r="K12" s="12">
        <f t="shared" si="4"/>
        <v>0.097</v>
      </c>
      <c r="L12" s="12">
        <f t="shared" si="5"/>
        <v>0.1246</v>
      </c>
      <c r="M12" s="13">
        <v>0.029</v>
      </c>
    </row>
    <row r="13" spans="2:14" ht="12.75">
      <c r="B13" s="73" t="str">
        <f>"Septembre "&amp;$C$1&amp;" "&amp;$E$2</f>
        <v>Septembre 2020 </v>
      </c>
      <c r="C13" s="11">
        <f t="shared" si="1"/>
        <v>0</v>
      </c>
      <c r="D13" s="11">
        <f t="shared" si="2"/>
        <v>0</v>
      </c>
      <c r="E13" s="21"/>
      <c r="F13" s="21"/>
      <c r="G13" s="21"/>
      <c r="H13" s="11">
        <f t="shared" si="3"/>
        <v>0</v>
      </c>
      <c r="I13" s="11">
        <f t="shared" si="0"/>
        <v>10.15</v>
      </c>
      <c r="J13" s="11">
        <v>3</v>
      </c>
      <c r="K13" s="12">
        <f t="shared" si="4"/>
        <v>0.097</v>
      </c>
      <c r="L13" s="12">
        <f>$M$1</f>
        <v>0.1246</v>
      </c>
      <c r="M13" s="13">
        <v>0.029</v>
      </c>
      <c r="N13" s="46"/>
    </row>
    <row r="14" spans="2:14" ht="12.75">
      <c r="B14" s="73" t="str">
        <f>"Octobre "&amp;$C$1&amp;" "&amp;$E$2</f>
        <v>Octobre 2020 </v>
      </c>
      <c r="C14" s="11">
        <f t="shared" si="1"/>
        <v>0</v>
      </c>
      <c r="D14" s="11">
        <f t="shared" si="2"/>
        <v>0</v>
      </c>
      <c r="E14" s="21"/>
      <c r="F14" s="21"/>
      <c r="G14" s="21"/>
      <c r="H14" s="11">
        <f t="shared" si="3"/>
        <v>0</v>
      </c>
      <c r="I14" s="11">
        <f t="shared" si="0"/>
        <v>10.15</v>
      </c>
      <c r="J14" s="11">
        <v>3</v>
      </c>
      <c r="K14" s="12">
        <f t="shared" si="4"/>
        <v>0.097</v>
      </c>
      <c r="L14" s="12">
        <f>$M$1</f>
        <v>0.1246</v>
      </c>
      <c r="M14" s="13">
        <v>0.029</v>
      </c>
      <c r="N14" s="46"/>
    </row>
    <row r="15" spans="2:13" ht="12.75">
      <c r="B15" s="73" t="str">
        <f>"Novembre "&amp;$C$1&amp;" "&amp;$E$2</f>
        <v>Novembre 2020 </v>
      </c>
      <c r="C15" s="11">
        <f t="shared" si="1"/>
        <v>0</v>
      </c>
      <c r="D15" s="11">
        <f t="shared" si="2"/>
        <v>0</v>
      </c>
      <c r="E15" s="21"/>
      <c r="F15" s="21"/>
      <c r="G15" s="21"/>
      <c r="H15" s="11">
        <f t="shared" si="3"/>
        <v>0</v>
      </c>
      <c r="I15" s="11">
        <f t="shared" si="0"/>
        <v>10.15</v>
      </c>
      <c r="J15" s="11">
        <v>3</v>
      </c>
      <c r="K15" s="12">
        <f t="shared" si="4"/>
        <v>0.097</v>
      </c>
      <c r="L15" s="12">
        <f>$M$1</f>
        <v>0.1246</v>
      </c>
      <c r="M15" s="13">
        <v>0.029</v>
      </c>
    </row>
    <row r="16" spans="2:13" ht="13.5" thickBot="1">
      <c r="B16" s="74" t="str">
        <f>"Décembre "&amp;$C$1&amp;" "&amp;$E$2</f>
        <v>Décembre 2020 </v>
      </c>
      <c r="C16" s="17">
        <f t="shared" si="1"/>
        <v>0</v>
      </c>
      <c r="D16" s="17">
        <f t="shared" si="2"/>
        <v>0</v>
      </c>
      <c r="E16" s="22"/>
      <c r="F16" s="22"/>
      <c r="G16" s="22"/>
      <c r="H16" s="17">
        <f t="shared" si="3"/>
        <v>0</v>
      </c>
      <c r="I16" s="17">
        <f t="shared" si="0"/>
        <v>10.15</v>
      </c>
      <c r="J16" s="17">
        <v>3</v>
      </c>
      <c r="K16" s="18">
        <f t="shared" si="4"/>
        <v>0.097</v>
      </c>
      <c r="L16" s="18">
        <f>$M$1</f>
        <v>0.1246</v>
      </c>
      <c r="M16" s="19">
        <v>0.029</v>
      </c>
    </row>
    <row r="17" spans="2:13" ht="13.5" thickBot="1">
      <c r="B17" s="55"/>
      <c r="C17" s="56"/>
      <c r="D17" s="57">
        <f>SUM(D5:D16)</f>
        <v>0</v>
      </c>
      <c r="E17" s="58"/>
      <c r="F17" s="51"/>
      <c r="G17" s="51"/>
      <c r="H17" s="51"/>
      <c r="I17" s="51"/>
      <c r="J17" s="51"/>
      <c r="K17" s="59"/>
      <c r="L17" s="59"/>
      <c r="M17" s="60"/>
    </row>
    <row r="18" spans="2:13" ht="12.75">
      <c r="B18" s="66" t="str">
        <f>"Janvier "&amp;$C$1&amp;" "&amp;$G$2</f>
        <v>Janvier 2020 </v>
      </c>
      <c r="C18" s="14">
        <f t="shared" si="1"/>
        <v>0</v>
      </c>
      <c r="D18" s="14">
        <f t="shared" si="2"/>
        <v>0</v>
      </c>
      <c r="E18" s="20"/>
      <c r="F18" s="20"/>
      <c r="G18" s="20"/>
      <c r="H18" s="14">
        <f t="shared" si="3"/>
        <v>0</v>
      </c>
      <c r="I18" s="14">
        <f aca="true" t="shared" si="6" ref="I18:I29">$J$1</f>
        <v>10.15</v>
      </c>
      <c r="J18" s="14">
        <v>3</v>
      </c>
      <c r="K18" s="15">
        <f t="shared" si="4"/>
        <v>0.097</v>
      </c>
      <c r="L18" s="15">
        <f t="shared" si="5"/>
        <v>0.1246</v>
      </c>
      <c r="M18" s="16">
        <v>0.029</v>
      </c>
    </row>
    <row r="19" spans="2:13" ht="12.75">
      <c r="B19" s="73" t="str">
        <f>"Février "&amp;$C$1&amp;" "&amp;$G$2</f>
        <v>Février 2020 </v>
      </c>
      <c r="C19" s="11">
        <f t="shared" si="1"/>
        <v>0</v>
      </c>
      <c r="D19" s="11">
        <f t="shared" si="2"/>
        <v>0</v>
      </c>
      <c r="E19" s="21"/>
      <c r="F19" s="21"/>
      <c r="G19" s="21"/>
      <c r="H19" s="11">
        <f t="shared" si="3"/>
        <v>0</v>
      </c>
      <c r="I19" s="11">
        <f t="shared" si="6"/>
        <v>10.15</v>
      </c>
      <c r="J19" s="11">
        <v>3</v>
      </c>
      <c r="K19" s="12">
        <f t="shared" si="4"/>
        <v>0.097</v>
      </c>
      <c r="L19" s="12">
        <f t="shared" si="5"/>
        <v>0.1246</v>
      </c>
      <c r="M19" s="13">
        <v>0.029</v>
      </c>
    </row>
    <row r="20" spans="2:13" ht="12.75">
      <c r="B20" s="73" t="str">
        <f>"Mars "&amp;$C$1&amp;" "&amp;$G$2</f>
        <v>Mars 2020 </v>
      </c>
      <c r="C20" s="11">
        <f t="shared" si="1"/>
        <v>0</v>
      </c>
      <c r="D20" s="11">
        <f t="shared" si="2"/>
        <v>0</v>
      </c>
      <c r="E20" s="21"/>
      <c r="F20" s="21"/>
      <c r="G20" s="21"/>
      <c r="H20" s="11">
        <f t="shared" si="3"/>
        <v>0</v>
      </c>
      <c r="I20" s="11">
        <f t="shared" si="6"/>
        <v>10.15</v>
      </c>
      <c r="J20" s="11">
        <v>3</v>
      </c>
      <c r="K20" s="12">
        <f t="shared" si="4"/>
        <v>0.097</v>
      </c>
      <c r="L20" s="12">
        <f t="shared" si="5"/>
        <v>0.1246</v>
      </c>
      <c r="M20" s="13">
        <v>0.029</v>
      </c>
    </row>
    <row r="21" spans="2:13" ht="12.75">
      <c r="B21" s="73" t="str">
        <f>"Avril "&amp;$C$1&amp;" "&amp;$G$2</f>
        <v>Avril 2020 </v>
      </c>
      <c r="C21" s="11">
        <f t="shared" si="1"/>
        <v>0</v>
      </c>
      <c r="D21" s="11">
        <f t="shared" si="2"/>
        <v>0</v>
      </c>
      <c r="E21" s="21"/>
      <c r="F21" s="21"/>
      <c r="G21" s="21"/>
      <c r="H21" s="11">
        <f t="shared" si="3"/>
        <v>0</v>
      </c>
      <c r="I21" s="11">
        <f t="shared" si="6"/>
        <v>10.15</v>
      </c>
      <c r="J21" s="11">
        <v>3</v>
      </c>
      <c r="K21" s="12">
        <f t="shared" si="4"/>
        <v>0.097</v>
      </c>
      <c r="L21" s="12">
        <f t="shared" si="5"/>
        <v>0.1246</v>
      </c>
      <c r="M21" s="13">
        <v>0.029</v>
      </c>
    </row>
    <row r="22" spans="2:13" ht="12.75">
      <c r="B22" s="73" t="str">
        <f>"Mai "&amp;$C$1&amp;" "&amp;$G$2</f>
        <v>Mai 2020 </v>
      </c>
      <c r="C22" s="11">
        <f t="shared" si="1"/>
        <v>0</v>
      </c>
      <c r="D22" s="11">
        <f t="shared" si="2"/>
        <v>0</v>
      </c>
      <c r="E22" s="21"/>
      <c r="F22" s="21"/>
      <c r="G22" s="21"/>
      <c r="H22" s="11">
        <f t="shared" si="3"/>
        <v>0</v>
      </c>
      <c r="I22" s="11">
        <f t="shared" si="6"/>
        <v>10.15</v>
      </c>
      <c r="J22" s="11">
        <v>3</v>
      </c>
      <c r="K22" s="12">
        <f t="shared" si="4"/>
        <v>0.097</v>
      </c>
      <c r="L22" s="12">
        <f t="shared" si="5"/>
        <v>0.1246</v>
      </c>
      <c r="M22" s="13">
        <v>0.029</v>
      </c>
    </row>
    <row r="23" spans="2:13" ht="12.75">
      <c r="B23" s="73" t="str">
        <f>"Juin "&amp;$C$1&amp;" "&amp;$G$2</f>
        <v>Juin 2020 </v>
      </c>
      <c r="C23" s="11">
        <f t="shared" si="1"/>
        <v>0</v>
      </c>
      <c r="D23" s="11">
        <f t="shared" si="2"/>
        <v>0</v>
      </c>
      <c r="E23" s="21"/>
      <c r="F23" s="21"/>
      <c r="G23" s="21"/>
      <c r="H23" s="11">
        <f t="shared" si="3"/>
        <v>0</v>
      </c>
      <c r="I23" s="11">
        <f t="shared" si="6"/>
        <v>10.15</v>
      </c>
      <c r="J23" s="11">
        <v>3</v>
      </c>
      <c r="K23" s="12">
        <f t="shared" si="4"/>
        <v>0.097</v>
      </c>
      <c r="L23" s="12">
        <f t="shared" si="5"/>
        <v>0.1246</v>
      </c>
      <c r="M23" s="13">
        <v>0.029</v>
      </c>
    </row>
    <row r="24" spans="2:13" ht="12.75">
      <c r="B24" s="73" t="str">
        <f>"Juillet "&amp;$C$1&amp;" "&amp;$G$2</f>
        <v>Juillet 2020 </v>
      </c>
      <c r="C24" s="11">
        <f t="shared" si="1"/>
        <v>0</v>
      </c>
      <c r="D24" s="11">
        <f t="shared" si="2"/>
        <v>0</v>
      </c>
      <c r="E24" s="21"/>
      <c r="F24" s="21"/>
      <c r="G24" s="21"/>
      <c r="H24" s="11">
        <f t="shared" si="3"/>
        <v>0</v>
      </c>
      <c r="I24" s="11">
        <f t="shared" si="6"/>
        <v>10.15</v>
      </c>
      <c r="J24" s="11">
        <v>3</v>
      </c>
      <c r="K24" s="12">
        <f t="shared" si="4"/>
        <v>0.097</v>
      </c>
      <c r="L24" s="12">
        <f t="shared" si="5"/>
        <v>0.1246</v>
      </c>
      <c r="M24" s="13">
        <v>0.029</v>
      </c>
    </row>
    <row r="25" spans="2:13" ht="12.75">
      <c r="B25" s="73" t="str">
        <f>"Aout "&amp;$C$1&amp;" "&amp;$G$2</f>
        <v>Aout 2020 </v>
      </c>
      <c r="C25" s="11">
        <f t="shared" si="1"/>
        <v>0</v>
      </c>
      <c r="D25" s="11">
        <f t="shared" si="2"/>
        <v>0</v>
      </c>
      <c r="E25" s="21"/>
      <c r="F25" s="21"/>
      <c r="G25" s="21"/>
      <c r="H25" s="11">
        <f t="shared" si="3"/>
        <v>0</v>
      </c>
      <c r="I25" s="11">
        <f t="shared" si="6"/>
        <v>10.15</v>
      </c>
      <c r="J25" s="11">
        <v>3</v>
      </c>
      <c r="K25" s="12">
        <f t="shared" si="4"/>
        <v>0.097</v>
      </c>
      <c r="L25" s="12">
        <f t="shared" si="5"/>
        <v>0.1246</v>
      </c>
      <c r="M25" s="13">
        <v>0.029</v>
      </c>
    </row>
    <row r="26" spans="2:13" ht="12.75">
      <c r="B26" s="73" t="str">
        <f>"Septembre "&amp;$C$1&amp;" "&amp;$G$2</f>
        <v>Septembre 2020 </v>
      </c>
      <c r="C26" s="11">
        <f t="shared" si="1"/>
        <v>0</v>
      </c>
      <c r="D26" s="11">
        <f t="shared" si="2"/>
        <v>0</v>
      </c>
      <c r="E26" s="21"/>
      <c r="F26" s="21"/>
      <c r="G26" s="21"/>
      <c r="H26" s="11">
        <f t="shared" si="3"/>
        <v>0</v>
      </c>
      <c r="I26" s="11">
        <f t="shared" si="6"/>
        <v>10.15</v>
      </c>
      <c r="J26" s="11">
        <v>3</v>
      </c>
      <c r="K26" s="12">
        <f t="shared" si="4"/>
        <v>0.097</v>
      </c>
      <c r="L26" s="12">
        <f t="shared" si="5"/>
        <v>0.1246</v>
      </c>
      <c r="M26" s="13">
        <v>0.029</v>
      </c>
    </row>
    <row r="27" spans="2:13" ht="12.75">
      <c r="B27" s="73" t="str">
        <f>"Octobre "&amp;$C$1&amp;" "&amp;$G$2</f>
        <v>Octobre 2020 </v>
      </c>
      <c r="C27" s="11">
        <f t="shared" si="1"/>
        <v>0</v>
      </c>
      <c r="D27" s="11">
        <f t="shared" si="2"/>
        <v>0</v>
      </c>
      <c r="E27" s="21"/>
      <c r="F27" s="21"/>
      <c r="G27" s="21"/>
      <c r="H27" s="11">
        <f t="shared" si="3"/>
        <v>0</v>
      </c>
      <c r="I27" s="11">
        <f t="shared" si="6"/>
        <v>10.15</v>
      </c>
      <c r="J27" s="11">
        <v>3</v>
      </c>
      <c r="K27" s="12">
        <f t="shared" si="4"/>
        <v>0.097</v>
      </c>
      <c r="L27" s="12">
        <f t="shared" si="5"/>
        <v>0.1246</v>
      </c>
      <c r="M27" s="13">
        <v>0.029</v>
      </c>
    </row>
    <row r="28" spans="2:13" ht="12.75">
      <c r="B28" s="73" t="str">
        <f>"Novembre "&amp;$C$1&amp;" "&amp;$G$2</f>
        <v>Novembre 2020 </v>
      </c>
      <c r="C28" s="11">
        <f t="shared" si="1"/>
        <v>0</v>
      </c>
      <c r="D28" s="11">
        <f t="shared" si="2"/>
        <v>0</v>
      </c>
      <c r="E28" s="21"/>
      <c r="F28" s="21"/>
      <c r="G28" s="21"/>
      <c r="H28" s="11">
        <f t="shared" si="3"/>
        <v>0</v>
      </c>
      <c r="I28" s="11">
        <f t="shared" si="6"/>
        <v>10.15</v>
      </c>
      <c r="J28" s="11">
        <v>3</v>
      </c>
      <c r="K28" s="12">
        <f t="shared" si="4"/>
        <v>0.097</v>
      </c>
      <c r="L28" s="12">
        <f t="shared" si="5"/>
        <v>0.1246</v>
      </c>
      <c r="M28" s="13">
        <v>0.029</v>
      </c>
    </row>
    <row r="29" spans="2:13" ht="13.5" thickBot="1">
      <c r="B29" s="74" t="str">
        <f>"Décembre "&amp;$C$1&amp;" "&amp;$G$2</f>
        <v>Décembre 2020 </v>
      </c>
      <c r="C29" s="17">
        <f t="shared" si="1"/>
        <v>0</v>
      </c>
      <c r="D29" s="17">
        <f t="shared" si="2"/>
        <v>0</v>
      </c>
      <c r="E29" s="22"/>
      <c r="F29" s="22"/>
      <c r="G29" s="22"/>
      <c r="H29" s="17">
        <f t="shared" si="3"/>
        <v>0</v>
      </c>
      <c r="I29" s="17">
        <f t="shared" si="6"/>
        <v>10.15</v>
      </c>
      <c r="J29" s="17">
        <v>3</v>
      </c>
      <c r="K29" s="18">
        <f t="shared" si="4"/>
        <v>0.097</v>
      </c>
      <c r="L29" s="18">
        <f t="shared" si="5"/>
        <v>0.1246</v>
      </c>
      <c r="M29" s="19">
        <v>0.029</v>
      </c>
    </row>
    <row r="30" spans="2:13" ht="13.5" thickBot="1">
      <c r="B30" s="55"/>
      <c r="C30" s="56"/>
      <c r="D30" s="57">
        <f>SUM(D18:D29)</f>
        <v>0</v>
      </c>
      <c r="E30" s="58"/>
      <c r="F30" s="51"/>
      <c r="G30" s="51"/>
      <c r="H30" s="51"/>
      <c r="I30" s="51"/>
      <c r="J30" s="51"/>
      <c r="K30" s="59"/>
      <c r="L30" s="59"/>
      <c r="M30" s="60"/>
    </row>
    <row r="31" spans="2:13" ht="12.75">
      <c r="B31" s="66" t="str">
        <f>"Janvier "&amp;$C$1&amp;" "&amp;$K$2</f>
        <v>Janvier 2020 </v>
      </c>
      <c r="C31" s="14">
        <f t="shared" si="1"/>
        <v>0</v>
      </c>
      <c r="D31" s="14">
        <f t="shared" si="2"/>
        <v>0</v>
      </c>
      <c r="E31" s="20"/>
      <c r="F31" s="20"/>
      <c r="G31" s="20"/>
      <c r="H31" s="14">
        <f t="shared" si="3"/>
        <v>0</v>
      </c>
      <c r="I31" s="14">
        <f aca="true" t="shared" si="7" ref="I31:I42">$J$1</f>
        <v>10.15</v>
      </c>
      <c r="J31" s="14">
        <v>3</v>
      </c>
      <c r="K31" s="15">
        <f t="shared" si="4"/>
        <v>0.097</v>
      </c>
      <c r="L31" s="15">
        <f t="shared" si="5"/>
        <v>0.1246</v>
      </c>
      <c r="M31" s="16">
        <v>0.029</v>
      </c>
    </row>
    <row r="32" spans="2:13" ht="12.75">
      <c r="B32" s="73" t="str">
        <f>"Février "&amp;$C$1&amp;" "&amp;$K$2</f>
        <v>Février 2020 </v>
      </c>
      <c r="C32" s="11">
        <f t="shared" si="1"/>
        <v>0</v>
      </c>
      <c r="D32" s="11">
        <f t="shared" si="2"/>
        <v>0</v>
      </c>
      <c r="E32" s="21"/>
      <c r="F32" s="21"/>
      <c r="G32" s="21"/>
      <c r="H32" s="11">
        <f t="shared" si="3"/>
        <v>0</v>
      </c>
      <c r="I32" s="11">
        <f t="shared" si="7"/>
        <v>10.15</v>
      </c>
      <c r="J32" s="11">
        <v>3</v>
      </c>
      <c r="K32" s="12">
        <f t="shared" si="4"/>
        <v>0.097</v>
      </c>
      <c r="L32" s="12">
        <f t="shared" si="5"/>
        <v>0.1246</v>
      </c>
      <c r="M32" s="13">
        <v>0.029</v>
      </c>
    </row>
    <row r="33" spans="2:13" ht="12.75">
      <c r="B33" s="73" t="str">
        <f>"Mars "&amp;$C$1&amp;" "&amp;$K$2</f>
        <v>Mars 2020 </v>
      </c>
      <c r="C33" s="11">
        <f t="shared" si="1"/>
        <v>0</v>
      </c>
      <c r="D33" s="11">
        <f t="shared" si="2"/>
        <v>0</v>
      </c>
      <c r="E33" s="21"/>
      <c r="F33" s="21"/>
      <c r="G33" s="21"/>
      <c r="H33" s="11">
        <f t="shared" si="3"/>
        <v>0</v>
      </c>
      <c r="I33" s="11">
        <f t="shared" si="7"/>
        <v>10.15</v>
      </c>
      <c r="J33" s="11">
        <v>3</v>
      </c>
      <c r="K33" s="12">
        <f t="shared" si="4"/>
        <v>0.097</v>
      </c>
      <c r="L33" s="12">
        <f t="shared" si="5"/>
        <v>0.1246</v>
      </c>
      <c r="M33" s="13">
        <v>0.029</v>
      </c>
    </row>
    <row r="34" spans="2:13" ht="12.75">
      <c r="B34" s="73" t="str">
        <f>"Avril "&amp;$C$1&amp;" "&amp;$K$2</f>
        <v>Avril 2020 </v>
      </c>
      <c r="C34" s="11">
        <f t="shared" si="1"/>
        <v>0</v>
      </c>
      <c r="D34" s="11">
        <f t="shared" si="2"/>
        <v>0</v>
      </c>
      <c r="E34" s="21"/>
      <c r="F34" s="21"/>
      <c r="G34" s="21"/>
      <c r="H34" s="11">
        <f t="shared" si="3"/>
        <v>0</v>
      </c>
      <c r="I34" s="11">
        <f t="shared" si="7"/>
        <v>10.15</v>
      </c>
      <c r="J34" s="11">
        <v>3</v>
      </c>
      <c r="K34" s="12">
        <f t="shared" si="4"/>
        <v>0.097</v>
      </c>
      <c r="L34" s="12">
        <f t="shared" si="5"/>
        <v>0.1246</v>
      </c>
      <c r="M34" s="13">
        <v>0.029</v>
      </c>
    </row>
    <row r="35" spans="2:13" ht="12.75">
      <c r="B35" s="73" t="str">
        <f>"Mai "&amp;$C$1&amp;" "&amp;$K$2</f>
        <v>Mai 2020 </v>
      </c>
      <c r="C35" s="11">
        <f t="shared" si="1"/>
        <v>0</v>
      </c>
      <c r="D35" s="11">
        <f t="shared" si="2"/>
        <v>0</v>
      </c>
      <c r="E35" s="21"/>
      <c r="F35" s="21"/>
      <c r="G35" s="21"/>
      <c r="H35" s="11">
        <f t="shared" si="3"/>
        <v>0</v>
      </c>
      <c r="I35" s="11">
        <f t="shared" si="7"/>
        <v>10.15</v>
      </c>
      <c r="J35" s="11">
        <v>3</v>
      </c>
      <c r="K35" s="12">
        <f t="shared" si="4"/>
        <v>0.097</v>
      </c>
      <c r="L35" s="12">
        <f t="shared" si="5"/>
        <v>0.1246</v>
      </c>
      <c r="M35" s="13">
        <v>0.029</v>
      </c>
    </row>
    <row r="36" spans="2:13" ht="12.75">
      <c r="B36" s="73" t="str">
        <f>"Juin "&amp;$C$1&amp;" "&amp;$K$2</f>
        <v>Juin 2020 </v>
      </c>
      <c r="C36" s="11">
        <f t="shared" si="1"/>
        <v>0</v>
      </c>
      <c r="D36" s="11">
        <f t="shared" si="2"/>
        <v>0</v>
      </c>
      <c r="E36" s="21"/>
      <c r="F36" s="21"/>
      <c r="G36" s="21"/>
      <c r="H36" s="11">
        <f t="shared" si="3"/>
        <v>0</v>
      </c>
      <c r="I36" s="11">
        <f t="shared" si="7"/>
        <v>10.15</v>
      </c>
      <c r="J36" s="11">
        <v>3</v>
      </c>
      <c r="K36" s="12">
        <f t="shared" si="4"/>
        <v>0.097</v>
      </c>
      <c r="L36" s="12">
        <f t="shared" si="5"/>
        <v>0.1246</v>
      </c>
      <c r="M36" s="13">
        <v>0.029</v>
      </c>
    </row>
    <row r="37" spans="2:13" ht="12.75">
      <c r="B37" s="73" t="str">
        <f>"Juillet "&amp;$C$1&amp;" "&amp;$K$2</f>
        <v>Juillet 2020 </v>
      </c>
      <c r="C37" s="11">
        <f t="shared" si="1"/>
        <v>0</v>
      </c>
      <c r="D37" s="11">
        <f t="shared" si="2"/>
        <v>0</v>
      </c>
      <c r="E37" s="21"/>
      <c r="F37" s="21"/>
      <c r="G37" s="21"/>
      <c r="H37" s="11">
        <f t="shared" si="3"/>
        <v>0</v>
      </c>
      <c r="I37" s="11">
        <f t="shared" si="7"/>
        <v>10.15</v>
      </c>
      <c r="J37" s="11">
        <v>3</v>
      </c>
      <c r="K37" s="12">
        <f t="shared" si="4"/>
        <v>0.097</v>
      </c>
      <c r="L37" s="12">
        <f t="shared" si="5"/>
        <v>0.1246</v>
      </c>
      <c r="M37" s="13">
        <v>0.029</v>
      </c>
    </row>
    <row r="38" spans="2:13" ht="12.75">
      <c r="B38" s="73" t="str">
        <f>"Aout "&amp;$C$1&amp;" "&amp;$K$2</f>
        <v>Aout 2020 </v>
      </c>
      <c r="C38" s="11">
        <f t="shared" si="1"/>
        <v>0</v>
      </c>
      <c r="D38" s="11">
        <f t="shared" si="2"/>
        <v>0</v>
      </c>
      <c r="E38" s="21"/>
      <c r="F38" s="21"/>
      <c r="G38" s="21"/>
      <c r="H38" s="11">
        <f t="shared" si="3"/>
        <v>0</v>
      </c>
      <c r="I38" s="11">
        <f t="shared" si="7"/>
        <v>10.15</v>
      </c>
      <c r="J38" s="11">
        <v>3</v>
      </c>
      <c r="K38" s="12">
        <f t="shared" si="4"/>
        <v>0.097</v>
      </c>
      <c r="L38" s="12">
        <f t="shared" si="5"/>
        <v>0.1246</v>
      </c>
      <c r="M38" s="13">
        <v>0.029</v>
      </c>
    </row>
    <row r="39" spans="2:13" ht="12.75">
      <c r="B39" s="73" t="str">
        <f>"Septembre "&amp;$C$1&amp;" "&amp;$K$2</f>
        <v>Septembre 2020 </v>
      </c>
      <c r="C39" s="11">
        <f t="shared" si="1"/>
        <v>0</v>
      </c>
      <c r="D39" s="11">
        <f t="shared" si="2"/>
        <v>0</v>
      </c>
      <c r="E39" s="21"/>
      <c r="F39" s="21"/>
      <c r="G39" s="21"/>
      <c r="H39" s="11">
        <f t="shared" si="3"/>
        <v>0</v>
      </c>
      <c r="I39" s="11">
        <f t="shared" si="7"/>
        <v>10.15</v>
      </c>
      <c r="J39" s="11">
        <v>3</v>
      </c>
      <c r="K39" s="12">
        <f t="shared" si="4"/>
        <v>0.097</v>
      </c>
      <c r="L39" s="12">
        <f t="shared" si="5"/>
        <v>0.1246</v>
      </c>
      <c r="M39" s="13">
        <v>0.029</v>
      </c>
    </row>
    <row r="40" spans="2:13" ht="12.75">
      <c r="B40" s="73" t="str">
        <f>"Octobre "&amp;$C$1&amp;" "&amp;$K$2</f>
        <v>Octobre 2020 </v>
      </c>
      <c r="C40" s="11">
        <f t="shared" si="1"/>
        <v>0</v>
      </c>
      <c r="D40" s="11">
        <f t="shared" si="2"/>
        <v>0</v>
      </c>
      <c r="E40" s="21"/>
      <c r="F40" s="21"/>
      <c r="G40" s="21"/>
      <c r="H40" s="11">
        <f t="shared" si="3"/>
        <v>0</v>
      </c>
      <c r="I40" s="11">
        <f t="shared" si="7"/>
        <v>10.15</v>
      </c>
      <c r="J40" s="11">
        <v>3</v>
      </c>
      <c r="K40" s="12">
        <f t="shared" si="4"/>
        <v>0.097</v>
      </c>
      <c r="L40" s="12">
        <f t="shared" si="5"/>
        <v>0.1246</v>
      </c>
      <c r="M40" s="13">
        <v>0.029</v>
      </c>
    </row>
    <row r="41" spans="2:13" ht="12.75">
      <c r="B41" s="73" t="str">
        <f>"Novembre "&amp;$C$1&amp;" "&amp;$K$2</f>
        <v>Novembre 2020 </v>
      </c>
      <c r="C41" s="11">
        <f t="shared" si="1"/>
        <v>0</v>
      </c>
      <c r="D41" s="11">
        <f t="shared" si="2"/>
        <v>0</v>
      </c>
      <c r="E41" s="21"/>
      <c r="F41" s="21"/>
      <c r="G41" s="21"/>
      <c r="H41" s="11">
        <f t="shared" si="3"/>
        <v>0</v>
      </c>
      <c r="I41" s="11">
        <f t="shared" si="7"/>
        <v>10.15</v>
      </c>
      <c r="J41" s="11">
        <v>3</v>
      </c>
      <c r="K41" s="12">
        <f t="shared" si="4"/>
        <v>0.097</v>
      </c>
      <c r="L41" s="12">
        <f t="shared" si="5"/>
        <v>0.1246</v>
      </c>
      <c r="M41" s="13">
        <v>0.029</v>
      </c>
    </row>
    <row r="42" spans="2:13" ht="13.5" thickBot="1">
      <c r="B42" s="74" t="str">
        <f>"Décembre "&amp;$C$1&amp;" "&amp;$K$2</f>
        <v>Décembre 2020 </v>
      </c>
      <c r="C42" s="17">
        <f t="shared" si="1"/>
        <v>0</v>
      </c>
      <c r="D42" s="17">
        <f t="shared" si="2"/>
        <v>0</v>
      </c>
      <c r="E42" s="22"/>
      <c r="F42" s="22"/>
      <c r="G42" s="22"/>
      <c r="H42" s="17">
        <f t="shared" si="3"/>
        <v>0</v>
      </c>
      <c r="I42" s="17">
        <f t="shared" si="7"/>
        <v>10.15</v>
      </c>
      <c r="J42" s="17">
        <v>3</v>
      </c>
      <c r="K42" s="18">
        <f t="shared" si="4"/>
        <v>0.097</v>
      </c>
      <c r="L42" s="18">
        <f t="shared" si="5"/>
        <v>0.1246</v>
      </c>
      <c r="M42" s="19">
        <v>0.029</v>
      </c>
    </row>
    <row r="43" spans="2:13" ht="13.5" thickBot="1">
      <c r="B43" s="55"/>
      <c r="C43" s="56"/>
      <c r="D43" s="57">
        <f>SUM(D31:D42)</f>
        <v>0</v>
      </c>
      <c r="E43" s="58"/>
      <c r="F43" s="51"/>
      <c r="G43" s="51"/>
      <c r="H43" s="51"/>
      <c r="I43" s="51"/>
      <c r="J43" s="51"/>
      <c r="K43" s="59"/>
      <c r="L43" s="59"/>
      <c r="M43" s="60"/>
    </row>
    <row r="44" spans="2:13" ht="12.75">
      <c r="B44" s="66" t="str">
        <f>"Janvier "&amp;$C$1&amp;" "&amp;$M$2</f>
        <v>Janvier 2020 </v>
      </c>
      <c r="C44" s="14">
        <f t="shared" si="1"/>
        <v>0</v>
      </c>
      <c r="D44" s="14">
        <f t="shared" si="2"/>
        <v>0</v>
      </c>
      <c r="E44" s="20"/>
      <c r="F44" s="20"/>
      <c r="G44" s="20"/>
      <c r="H44" s="14">
        <f t="shared" si="3"/>
        <v>0</v>
      </c>
      <c r="I44" s="14">
        <f aca="true" t="shared" si="8" ref="I44:I55">$J$1</f>
        <v>10.15</v>
      </c>
      <c r="J44" s="14">
        <v>3</v>
      </c>
      <c r="K44" s="15">
        <f t="shared" si="4"/>
        <v>0.097</v>
      </c>
      <c r="L44" s="15">
        <f t="shared" si="5"/>
        <v>0.1246</v>
      </c>
      <c r="M44" s="16">
        <v>0.029</v>
      </c>
    </row>
    <row r="45" spans="2:13" ht="12.75">
      <c r="B45" s="73" t="str">
        <f>"Février "&amp;$C$1&amp;" "&amp;$M$2</f>
        <v>Février 2020 </v>
      </c>
      <c r="C45" s="11">
        <f t="shared" si="1"/>
        <v>0</v>
      </c>
      <c r="D45" s="11">
        <f t="shared" si="2"/>
        <v>0</v>
      </c>
      <c r="E45" s="21"/>
      <c r="F45" s="21"/>
      <c r="G45" s="21"/>
      <c r="H45" s="11">
        <f t="shared" si="3"/>
        <v>0</v>
      </c>
      <c r="I45" s="11">
        <f t="shared" si="8"/>
        <v>10.15</v>
      </c>
      <c r="J45" s="11">
        <v>3</v>
      </c>
      <c r="K45" s="12">
        <f t="shared" si="4"/>
        <v>0.097</v>
      </c>
      <c r="L45" s="12">
        <f t="shared" si="5"/>
        <v>0.1246</v>
      </c>
      <c r="M45" s="13">
        <v>0.029</v>
      </c>
    </row>
    <row r="46" spans="2:13" ht="12.75">
      <c r="B46" s="73" t="str">
        <f>"Mars "&amp;$C$1&amp;" "&amp;$M$2</f>
        <v>Mars 2020 </v>
      </c>
      <c r="C46" s="11">
        <f t="shared" si="1"/>
        <v>0</v>
      </c>
      <c r="D46" s="11">
        <f t="shared" si="2"/>
        <v>0</v>
      </c>
      <c r="E46" s="21"/>
      <c r="F46" s="21"/>
      <c r="G46" s="21"/>
      <c r="H46" s="11">
        <f t="shared" si="3"/>
        <v>0</v>
      </c>
      <c r="I46" s="11">
        <f t="shared" si="8"/>
        <v>10.15</v>
      </c>
      <c r="J46" s="11">
        <v>3</v>
      </c>
      <c r="K46" s="12">
        <f t="shared" si="4"/>
        <v>0.097</v>
      </c>
      <c r="L46" s="12">
        <f t="shared" si="5"/>
        <v>0.1246</v>
      </c>
      <c r="M46" s="13">
        <v>0.029</v>
      </c>
    </row>
    <row r="47" spans="2:13" ht="12.75">
      <c r="B47" s="73" t="str">
        <f>"Avril "&amp;$C$1&amp;" "&amp;$M$2</f>
        <v>Avril 2020 </v>
      </c>
      <c r="C47" s="11">
        <f t="shared" si="1"/>
        <v>0</v>
      </c>
      <c r="D47" s="11">
        <f t="shared" si="2"/>
        <v>0</v>
      </c>
      <c r="E47" s="21"/>
      <c r="F47" s="21"/>
      <c r="G47" s="21"/>
      <c r="H47" s="11">
        <f t="shared" si="3"/>
        <v>0</v>
      </c>
      <c r="I47" s="11">
        <f t="shared" si="8"/>
        <v>10.15</v>
      </c>
      <c r="J47" s="11">
        <v>3</v>
      </c>
      <c r="K47" s="12">
        <f t="shared" si="4"/>
        <v>0.097</v>
      </c>
      <c r="L47" s="12">
        <f t="shared" si="5"/>
        <v>0.1246</v>
      </c>
      <c r="M47" s="13">
        <v>0.029</v>
      </c>
    </row>
    <row r="48" spans="2:13" ht="12.75">
      <c r="B48" s="73" t="str">
        <f>"Mai "&amp;$C$1&amp;" "&amp;$M$2</f>
        <v>Mai 2020 </v>
      </c>
      <c r="C48" s="11">
        <f t="shared" si="1"/>
        <v>0</v>
      </c>
      <c r="D48" s="11">
        <f t="shared" si="2"/>
        <v>0</v>
      </c>
      <c r="E48" s="21"/>
      <c r="F48" s="21"/>
      <c r="G48" s="21"/>
      <c r="H48" s="11">
        <f t="shared" si="3"/>
        <v>0</v>
      </c>
      <c r="I48" s="11">
        <f t="shared" si="8"/>
        <v>10.15</v>
      </c>
      <c r="J48" s="11">
        <v>3</v>
      </c>
      <c r="K48" s="12">
        <f t="shared" si="4"/>
        <v>0.097</v>
      </c>
      <c r="L48" s="12">
        <f t="shared" si="5"/>
        <v>0.1246</v>
      </c>
      <c r="M48" s="13">
        <v>0.029</v>
      </c>
    </row>
    <row r="49" spans="2:13" ht="12.75">
      <c r="B49" s="73" t="str">
        <f>"Juin "&amp;$C$1&amp;" "&amp;$M$2</f>
        <v>Juin 2020 </v>
      </c>
      <c r="C49" s="11">
        <f t="shared" si="1"/>
        <v>0</v>
      </c>
      <c r="D49" s="11">
        <f t="shared" si="2"/>
        <v>0</v>
      </c>
      <c r="E49" s="21"/>
      <c r="F49" s="21"/>
      <c r="G49" s="21"/>
      <c r="H49" s="11">
        <f t="shared" si="3"/>
        <v>0</v>
      </c>
      <c r="I49" s="11">
        <f t="shared" si="8"/>
        <v>10.15</v>
      </c>
      <c r="J49" s="11">
        <v>3</v>
      </c>
      <c r="K49" s="12">
        <f t="shared" si="4"/>
        <v>0.097</v>
      </c>
      <c r="L49" s="12">
        <f t="shared" si="5"/>
        <v>0.1246</v>
      </c>
      <c r="M49" s="13">
        <v>0.029</v>
      </c>
    </row>
    <row r="50" spans="2:13" ht="12.75">
      <c r="B50" s="73" t="str">
        <f>"Juillet "&amp;$C$1&amp;" "&amp;$M$2</f>
        <v>Juillet 2020 </v>
      </c>
      <c r="C50" s="11">
        <f t="shared" si="1"/>
        <v>0</v>
      </c>
      <c r="D50" s="11">
        <f t="shared" si="2"/>
        <v>0</v>
      </c>
      <c r="E50" s="21"/>
      <c r="F50" s="21"/>
      <c r="G50" s="21"/>
      <c r="H50" s="11">
        <f t="shared" si="3"/>
        <v>0</v>
      </c>
      <c r="I50" s="11">
        <f t="shared" si="8"/>
        <v>10.15</v>
      </c>
      <c r="J50" s="11">
        <v>3</v>
      </c>
      <c r="K50" s="12">
        <f t="shared" si="4"/>
        <v>0.097</v>
      </c>
      <c r="L50" s="12">
        <f t="shared" si="5"/>
        <v>0.1246</v>
      </c>
      <c r="M50" s="13">
        <v>0.029</v>
      </c>
    </row>
    <row r="51" spans="2:13" ht="12.75">
      <c r="B51" s="73" t="str">
        <f>"Aout "&amp;$C$1&amp;" "&amp;$M$2</f>
        <v>Aout 2020 </v>
      </c>
      <c r="C51" s="11">
        <f t="shared" si="1"/>
        <v>0</v>
      </c>
      <c r="D51" s="11">
        <f t="shared" si="2"/>
        <v>0</v>
      </c>
      <c r="E51" s="21"/>
      <c r="F51" s="21"/>
      <c r="G51" s="21"/>
      <c r="H51" s="11">
        <f t="shared" si="3"/>
        <v>0</v>
      </c>
      <c r="I51" s="11">
        <f t="shared" si="8"/>
        <v>10.15</v>
      </c>
      <c r="J51" s="11">
        <v>3</v>
      </c>
      <c r="K51" s="12">
        <f t="shared" si="4"/>
        <v>0.097</v>
      </c>
      <c r="L51" s="12">
        <f t="shared" si="5"/>
        <v>0.1246</v>
      </c>
      <c r="M51" s="13">
        <v>0.029</v>
      </c>
    </row>
    <row r="52" spans="2:13" ht="12.75">
      <c r="B52" s="73" t="str">
        <f>"Septembre "&amp;$C$1&amp;" "&amp;$M$2</f>
        <v>Septembre 2020 </v>
      </c>
      <c r="C52" s="11">
        <f t="shared" si="1"/>
        <v>0</v>
      </c>
      <c r="D52" s="11">
        <f t="shared" si="2"/>
        <v>0</v>
      </c>
      <c r="E52" s="21"/>
      <c r="F52" s="21"/>
      <c r="G52" s="21"/>
      <c r="H52" s="11">
        <f t="shared" si="3"/>
        <v>0</v>
      </c>
      <c r="I52" s="11">
        <f t="shared" si="8"/>
        <v>10.15</v>
      </c>
      <c r="J52" s="11">
        <v>3</v>
      </c>
      <c r="K52" s="12">
        <f t="shared" si="4"/>
        <v>0.097</v>
      </c>
      <c r="L52" s="12">
        <f t="shared" si="5"/>
        <v>0.1246</v>
      </c>
      <c r="M52" s="13">
        <v>0.029</v>
      </c>
    </row>
    <row r="53" spans="2:13" ht="12.75">
      <c r="B53" s="73" t="str">
        <f>"Octobre "&amp;$C$1&amp;" "&amp;$M$2</f>
        <v>Octobre 2020 </v>
      </c>
      <c r="C53" s="11">
        <f t="shared" si="1"/>
        <v>0</v>
      </c>
      <c r="D53" s="11">
        <f t="shared" si="2"/>
        <v>0</v>
      </c>
      <c r="E53" s="21"/>
      <c r="F53" s="21"/>
      <c r="G53" s="21"/>
      <c r="H53" s="11">
        <f t="shared" si="3"/>
        <v>0</v>
      </c>
      <c r="I53" s="11">
        <f t="shared" si="8"/>
        <v>10.15</v>
      </c>
      <c r="J53" s="11">
        <v>3</v>
      </c>
      <c r="K53" s="12">
        <f t="shared" si="4"/>
        <v>0.097</v>
      </c>
      <c r="L53" s="12">
        <f t="shared" si="5"/>
        <v>0.1246</v>
      </c>
      <c r="M53" s="13">
        <v>0.029</v>
      </c>
    </row>
    <row r="54" spans="2:13" ht="12.75">
      <c r="B54" s="73" t="str">
        <f>"Novembre "&amp;$C$1&amp;" "&amp;$M$2</f>
        <v>Novembre 2020 </v>
      </c>
      <c r="C54" s="11">
        <f t="shared" si="1"/>
        <v>0</v>
      </c>
      <c r="D54" s="11">
        <f t="shared" si="2"/>
        <v>0</v>
      </c>
      <c r="E54" s="21"/>
      <c r="F54" s="21"/>
      <c r="G54" s="21"/>
      <c r="H54" s="11">
        <f t="shared" si="3"/>
        <v>0</v>
      </c>
      <c r="I54" s="11">
        <f t="shared" si="8"/>
        <v>10.15</v>
      </c>
      <c r="J54" s="11">
        <v>3</v>
      </c>
      <c r="K54" s="12">
        <f t="shared" si="4"/>
        <v>0.097</v>
      </c>
      <c r="L54" s="12">
        <f t="shared" si="5"/>
        <v>0.1246</v>
      </c>
      <c r="M54" s="13">
        <v>0.029</v>
      </c>
    </row>
    <row r="55" spans="2:13" ht="13.5" thickBot="1">
      <c r="B55" s="74" t="str">
        <f>"Décembre "&amp;$C$1&amp;" "&amp;$M$2</f>
        <v>Décembre 2020 </v>
      </c>
      <c r="C55" s="17">
        <f t="shared" si="1"/>
        <v>0</v>
      </c>
      <c r="D55" s="17">
        <f t="shared" si="2"/>
        <v>0</v>
      </c>
      <c r="E55" s="22"/>
      <c r="F55" s="22"/>
      <c r="G55" s="22"/>
      <c r="H55" s="17">
        <f t="shared" si="3"/>
        <v>0</v>
      </c>
      <c r="I55" s="17">
        <f t="shared" si="8"/>
        <v>10.15</v>
      </c>
      <c r="J55" s="17">
        <v>3</v>
      </c>
      <c r="K55" s="18">
        <f t="shared" si="4"/>
        <v>0.097</v>
      </c>
      <c r="L55" s="18">
        <f t="shared" si="5"/>
        <v>0.1246</v>
      </c>
      <c r="M55" s="19">
        <v>0.029</v>
      </c>
    </row>
    <row r="56" spans="2:13" ht="13.5" thickBot="1">
      <c r="B56" s="61"/>
      <c r="C56" s="36"/>
      <c r="D56" s="54">
        <f>SUM(D44:D55)</f>
        <v>0</v>
      </c>
      <c r="E56" s="38"/>
      <c r="F56" s="39"/>
      <c r="G56" s="39"/>
      <c r="H56" s="40"/>
      <c r="I56" s="37"/>
      <c r="J56" s="37"/>
      <c r="K56" s="37"/>
      <c r="L56" s="41"/>
      <c r="M56" s="41"/>
    </row>
    <row r="57" spans="2:8" ht="13.5" thickBot="1">
      <c r="B57" s="8" t="s">
        <v>11</v>
      </c>
      <c r="C57" s="23">
        <f aca="true" t="shared" si="9" ref="C57:H57">SUM(C5:C55)</f>
        <v>0</v>
      </c>
      <c r="D57" s="35">
        <f>D5+D6+D7+D8+D9+D10+D11+D12+D13+D14+D15+D16+D18+D19+D20+D21+D22+D23+D24+D25+D26+D27+D28+D29+D31+D32+D33+D34+D35+D36+D37+D38+D39+D40+D41+D42+D44+D45+D46+D47+D48+D49+D50+D51+D52+D53+D54+D55</f>
        <v>0</v>
      </c>
      <c r="E57" s="34">
        <f t="shared" si="9"/>
        <v>0</v>
      </c>
      <c r="F57" s="7">
        <f t="shared" si="9"/>
        <v>0</v>
      </c>
      <c r="G57" s="7">
        <f t="shared" si="9"/>
        <v>0</v>
      </c>
      <c r="H57" s="53">
        <f t="shared" si="9"/>
        <v>0</v>
      </c>
    </row>
    <row r="58" spans="2:8" ht="12.75">
      <c r="B58" s="75"/>
      <c r="C58" s="78"/>
      <c r="D58" s="76"/>
      <c r="E58" s="76"/>
      <c r="F58" s="76"/>
      <c r="G58" s="76"/>
      <c r="H58" s="77"/>
    </row>
    <row r="59" spans="3:8" ht="12.75">
      <c r="C59" s="1" t="s">
        <v>46</v>
      </c>
      <c r="G59" s="90"/>
      <c r="H59" s="1" t="s">
        <v>47</v>
      </c>
    </row>
    <row r="60" spans="3:8" ht="12.75">
      <c r="C60" s="1" t="s">
        <v>13</v>
      </c>
      <c r="F60" s="24"/>
      <c r="H60" s="27" t="s">
        <v>18</v>
      </c>
    </row>
    <row r="61" spans="2:8" ht="12.75">
      <c r="B61" s="79"/>
      <c r="F61" s="69"/>
      <c r="H61" s="27"/>
    </row>
    <row r="62" ht="12.75">
      <c r="C62" s="1" t="s">
        <v>14</v>
      </c>
    </row>
    <row r="63" spans="3:6" ht="12.75">
      <c r="C63" s="85" t="s">
        <v>30</v>
      </c>
      <c r="D63" s="85"/>
      <c r="E63" s="85"/>
      <c r="F63" s="42">
        <v>0</v>
      </c>
    </row>
    <row r="64" ht="12.75">
      <c r="C64" s="1" t="s">
        <v>15</v>
      </c>
    </row>
    <row r="66" spans="3:13" ht="12.75">
      <c r="C66" s="25" t="s">
        <v>17</v>
      </c>
      <c r="D66" s="25"/>
      <c r="E66" s="25"/>
      <c r="F66" s="25"/>
      <c r="G66" s="25"/>
      <c r="H66" s="25"/>
      <c r="I66" s="26"/>
      <c r="J66" s="25"/>
      <c r="K66" s="25"/>
      <c r="L66" s="25"/>
      <c r="M66" s="25"/>
    </row>
    <row r="67" spans="3:13" ht="12.75">
      <c r="C67" s="25"/>
      <c r="D67" s="25" t="s">
        <v>16</v>
      </c>
      <c r="E67" s="25"/>
      <c r="F67" s="25"/>
      <c r="G67" s="25"/>
      <c r="H67" s="25"/>
      <c r="I67" s="26"/>
      <c r="J67" s="25"/>
      <c r="K67" s="25"/>
      <c r="L67" s="25"/>
      <c r="M67" s="25"/>
    </row>
    <row r="68" spans="4:13" ht="12.75">
      <c r="D68" s="81" t="s">
        <v>35</v>
      </c>
      <c r="E68" s="81"/>
      <c r="F68" s="81"/>
      <c r="G68" s="81"/>
      <c r="H68" s="81"/>
      <c r="I68" s="81"/>
      <c r="J68" s="81"/>
      <c r="K68" s="81"/>
      <c r="L68" s="81"/>
      <c r="M68" s="81"/>
    </row>
    <row r="69" ht="12.75">
      <c r="B69" s="1" t="s">
        <v>22</v>
      </c>
    </row>
    <row r="71" ht="12.75">
      <c r="B71" s="27" t="s">
        <v>23</v>
      </c>
    </row>
    <row r="72" ht="12.75">
      <c r="B72" s="1" t="s">
        <v>26</v>
      </c>
    </row>
    <row r="73" ht="12.75">
      <c r="B73" s="1" t="s">
        <v>27</v>
      </c>
    </row>
    <row r="74" ht="12.75">
      <c r="B74" s="27" t="s">
        <v>28</v>
      </c>
    </row>
    <row r="75" ht="12.75">
      <c r="B75" s="27"/>
    </row>
    <row r="76" ht="12.75">
      <c r="B76" s="27" t="s">
        <v>29</v>
      </c>
    </row>
    <row r="77" ht="12.75">
      <c r="B77" s="1" t="s">
        <v>19</v>
      </c>
    </row>
    <row r="78" ht="12.75">
      <c r="B78" s="1" t="s">
        <v>48</v>
      </c>
    </row>
    <row r="79" ht="12.75">
      <c r="B79" s="1" t="s">
        <v>51</v>
      </c>
    </row>
    <row r="80" ht="12.75">
      <c r="B80" s="29" t="s">
        <v>24</v>
      </c>
    </row>
    <row r="81" ht="12.75">
      <c r="B81" s="29" t="s">
        <v>52</v>
      </c>
    </row>
    <row r="82" ht="12.75">
      <c r="B82" s="31" t="s">
        <v>55</v>
      </c>
    </row>
    <row r="83" ht="12.75">
      <c r="B83" s="31" t="s">
        <v>56</v>
      </c>
    </row>
    <row r="84" ht="12.75">
      <c r="B84" s="29" t="s">
        <v>20</v>
      </c>
    </row>
    <row r="85" ht="12.75">
      <c r="B85" s="29" t="s">
        <v>21</v>
      </c>
    </row>
    <row r="88" ht="12.75">
      <c r="B88" s="28" t="s">
        <v>25</v>
      </c>
    </row>
    <row r="89" ht="12.75">
      <c r="B89" s="28" t="s">
        <v>52</v>
      </c>
    </row>
    <row r="90" ht="12.75">
      <c r="B90" s="30" t="s">
        <v>53</v>
      </c>
    </row>
    <row r="91" ht="12.75">
      <c r="B91" s="30" t="s">
        <v>54</v>
      </c>
    </row>
    <row r="92" ht="12.75">
      <c r="B92" s="30" t="s">
        <v>49</v>
      </c>
    </row>
    <row r="93" ht="12.75">
      <c r="B93" s="30" t="s">
        <v>20</v>
      </c>
    </row>
    <row r="94" ht="12.75">
      <c r="B94" s="28" t="s">
        <v>50</v>
      </c>
    </row>
  </sheetData>
  <sheetProtection/>
  <mergeCells count="7">
    <mergeCell ref="F1:G1"/>
    <mergeCell ref="D68:M68"/>
    <mergeCell ref="C3:D3"/>
    <mergeCell ref="E3:F3"/>
    <mergeCell ref="G3:H3"/>
    <mergeCell ref="I3:M3"/>
    <mergeCell ref="C63:E63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</dc:creator>
  <cp:keywords/>
  <dc:description/>
  <cp:lastModifiedBy>Marite</cp:lastModifiedBy>
  <cp:lastPrinted>2009-10-28T10:46:46Z</cp:lastPrinted>
  <dcterms:created xsi:type="dcterms:W3CDTF">2009-10-28T09:39:16Z</dcterms:created>
  <dcterms:modified xsi:type="dcterms:W3CDTF">2021-04-09T14:37:09Z</dcterms:modified>
  <cp:category/>
  <cp:version/>
  <cp:contentType/>
  <cp:contentStatus/>
</cp:coreProperties>
</file>